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ilpirie/Documents/NA/Region Stuff/Region 2020 Docs/September 20 Region Docs/"/>
    </mc:Choice>
  </mc:AlternateContent>
  <xr:revisionPtr revIDLastSave="0" documentId="8_{EC053249-497B-804D-AD01-65D9748235B2}" xr6:coauthVersionLast="45" xr6:coauthVersionMax="45" xr10:uidLastSave="{00000000-0000-0000-0000-000000000000}"/>
  <bookViews>
    <workbookView xWindow="0" yWindow="460" windowWidth="25600" windowHeight="1552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M16" i="1"/>
  <c r="L21" i="1"/>
  <c r="K22" i="1" l="1"/>
  <c r="K16" i="1" l="1"/>
  <c r="H4" i="1" l="1"/>
  <c r="B23" i="1" l="1"/>
  <c r="B35" i="1" s="1"/>
  <c r="O17" i="1"/>
  <c r="O28" i="1" s="1"/>
  <c r="N17" i="1"/>
  <c r="N28" i="1" s="1"/>
  <c r="M17" i="1"/>
  <c r="M28" i="1" s="1"/>
  <c r="L17" i="1"/>
  <c r="L28" i="1" s="1"/>
  <c r="K17" i="1"/>
  <c r="K28" i="1" s="1"/>
  <c r="J17" i="1"/>
  <c r="J28" i="1" s="1"/>
  <c r="I17" i="1"/>
  <c r="I28" i="1" s="1"/>
  <c r="H17" i="1"/>
  <c r="H28" i="1" s="1"/>
  <c r="G17" i="1"/>
  <c r="G28" i="1" s="1"/>
  <c r="F17" i="1"/>
  <c r="F28" i="1" s="1"/>
  <c r="D17" i="1"/>
  <c r="D28" i="1" s="1"/>
  <c r="D11" i="1"/>
  <c r="E10" i="1"/>
  <c r="E17" i="1" s="1"/>
  <c r="E28" i="1" s="1"/>
  <c r="B10" i="1"/>
  <c r="C9" i="1"/>
  <c r="C17" i="1" s="1"/>
  <c r="C28" i="1" s="1"/>
  <c r="B9" i="1"/>
  <c r="B17" i="1" s="1"/>
  <c r="B28" i="1" s="1"/>
  <c r="O6" i="1"/>
  <c r="O27" i="1" s="1"/>
  <c r="N6" i="1"/>
  <c r="N27" i="1" s="1"/>
  <c r="M6" i="1"/>
  <c r="M27" i="1" s="1"/>
  <c r="L6" i="1"/>
  <c r="L27" i="1" s="1"/>
  <c r="K6" i="1"/>
  <c r="K27" i="1" s="1"/>
  <c r="J6" i="1"/>
  <c r="J27" i="1" s="1"/>
  <c r="I6" i="1"/>
  <c r="I27" i="1" s="1"/>
  <c r="H6" i="1"/>
  <c r="H27" i="1" s="1"/>
  <c r="C6" i="1"/>
  <c r="C27" i="1" s="1"/>
  <c r="G4" i="1"/>
  <c r="G6" i="1" s="1"/>
  <c r="G27" i="1" s="1"/>
  <c r="F4" i="1"/>
  <c r="F6" i="1" s="1"/>
  <c r="F27" i="1" s="1"/>
  <c r="E4" i="1"/>
  <c r="E6" i="1" s="1"/>
  <c r="E27" i="1" s="1"/>
  <c r="D4" i="1"/>
  <c r="D6" i="1" s="1"/>
  <c r="D27" i="1" s="1"/>
  <c r="B4" i="1"/>
  <c r="B6" i="1" s="1"/>
  <c r="B27" i="1" s="1"/>
  <c r="C20" i="1" l="1"/>
  <c r="C23" i="1" s="1"/>
  <c r="C35" i="1" s="1"/>
  <c r="B29" i="1"/>
  <c r="C26" i="1" s="1"/>
  <c r="D20" i="1" l="1"/>
  <c r="D23" i="1" s="1"/>
  <c r="B30" i="1"/>
  <c r="C29" i="1"/>
  <c r="C30" i="1" s="1"/>
  <c r="E20" i="1" l="1"/>
  <c r="E23" i="1" s="1"/>
  <c r="D35" i="1"/>
  <c r="D26" i="1"/>
  <c r="D29" i="1" s="1"/>
  <c r="C36" i="1"/>
  <c r="D30" i="1" l="1"/>
  <c r="E26" i="1"/>
  <c r="E29" i="1" s="1"/>
  <c r="E35" i="1"/>
  <c r="F20" i="1"/>
  <c r="F23" i="1" s="1"/>
  <c r="E36" i="1" l="1"/>
  <c r="F26" i="1"/>
  <c r="F29" i="1" s="1"/>
  <c r="E30" i="1"/>
  <c r="G20" i="1"/>
  <c r="G23" i="1" s="1"/>
  <c r="F35" i="1"/>
  <c r="G35" i="1" l="1"/>
  <c r="H20" i="1"/>
  <c r="H23" i="1" s="1"/>
  <c r="G26" i="1"/>
  <c r="G29" i="1" s="1"/>
  <c r="F30" i="1"/>
  <c r="H26" i="1" l="1"/>
  <c r="H29" i="1" s="1"/>
  <c r="I26" i="1" s="1"/>
  <c r="G30" i="1"/>
  <c r="I23" i="1"/>
  <c r="J20" i="1" s="1"/>
  <c r="J23" i="1" s="1"/>
  <c r="H35" i="1"/>
  <c r="H30" i="1" s="1"/>
  <c r="G36" i="1"/>
  <c r="I29" i="1"/>
  <c r="J26" i="1" s="1"/>
  <c r="K20" i="1" l="1"/>
  <c r="K23" i="1" s="1"/>
  <c r="J35" i="1"/>
  <c r="I30" i="1"/>
  <c r="I36" i="1"/>
  <c r="J29" i="1"/>
  <c r="J30" i="1" l="1"/>
  <c r="K35" i="1"/>
  <c r="L20" i="1"/>
  <c r="L23" i="1" s="1"/>
  <c r="K26" i="1"/>
  <c r="K29" i="1" s="1"/>
  <c r="L35" i="1" l="1"/>
  <c r="M20" i="1"/>
  <c r="M23" i="1" s="1"/>
  <c r="K36" i="1"/>
  <c r="K30" i="1"/>
  <c r="L26" i="1"/>
  <c r="M35" i="1" l="1"/>
  <c r="N20" i="1"/>
  <c r="N23" i="1" s="1"/>
  <c r="L29" i="1"/>
  <c r="L30" i="1" s="1"/>
  <c r="N35" i="1" l="1"/>
  <c r="O20" i="1"/>
  <c r="O23" i="1" s="1"/>
  <c r="O35" i="1" s="1"/>
  <c r="M26" i="1"/>
  <c r="M29" i="1" s="1"/>
  <c r="M36" i="1" l="1"/>
  <c r="M30" i="1"/>
  <c r="N26" i="1"/>
  <c r="N29" i="1" l="1"/>
  <c r="N30" i="1" s="1"/>
  <c r="O26" i="1" l="1"/>
  <c r="O29" i="1" s="1"/>
  <c r="O30" i="1" s="1"/>
  <c r="O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Jolly</author>
  </authors>
  <commentList>
    <comment ref="I16" authorId="0" shapeId="0" xr:uid="{DAC7519B-9F83-4EA6-B7E9-1B8D4A9AC411}">
      <text>
        <r>
          <rPr>
            <b/>
            <sz val="9"/>
            <color indexed="81"/>
            <rFont val="Tahoma"/>
            <family val="2"/>
          </rPr>
          <t>Andrew J: Region Zoom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<sst xmlns="http://schemas.openxmlformats.org/spreadsheetml/2006/main" count="31" uniqueCount="22">
  <si>
    <t>Income</t>
  </si>
  <si>
    <t>Stipend</t>
  </si>
  <si>
    <t>PayPal</t>
  </si>
  <si>
    <t>Other</t>
  </si>
  <si>
    <t>Total</t>
  </si>
  <si>
    <t>Outgoings</t>
  </si>
  <si>
    <t>Windsor</t>
  </si>
  <si>
    <t>UKServers</t>
  </si>
  <si>
    <t>Cloudflare</t>
  </si>
  <si>
    <t>TSO</t>
  </si>
  <si>
    <t>Dropbox</t>
  </si>
  <si>
    <t>GotoMeeting</t>
  </si>
  <si>
    <t>Region</t>
  </si>
  <si>
    <t>Learning</t>
  </si>
  <si>
    <t>B/F</t>
  </si>
  <si>
    <t>Expenses</t>
  </si>
  <si>
    <t>C/F</t>
  </si>
  <si>
    <t>Balance</t>
  </si>
  <si>
    <t>Stipend Request</t>
  </si>
  <si>
    <t>Buffer</t>
  </si>
  <si>
    <t>Request</t>
  </si>
  <si>
    <t>W/B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</si>
</sst>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"/>
    <numFmt numFmtId="165" formatCode="\£#,##0.00"/>
    <numFmt numFmtId="166" formatCode="#,##0.000000000000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Normal="100" workbookViewId="0">
      <selection activeCell="I16" sqref="I16"/>
    </sheetView>
  </sheetViews>
  <sheetFormatPr baseColWidth="10" defaultColWidth="12.5" defaultRowHeight="15" x14ac:dyDescent="0.2"/>
  <cols>
    <col min="1" max="1" width="15.5" customWidth="1"/>
    <col min="18" max="18" width="16.6640625" bestFit="1" customWidth="1"/>
  </cols>
  <sheetData>
    <row r="1" spans="1:18" x14ac:dyDescent="0.2">
      <c r="B1" s="1">
        <v>43709</v>
      </c>
      <c r="C1" s="1">
        <v>43739</v>
      </c>
      <c r="D1" s="1">
        <v>43770</v>
      </c>
      <c r="E1" s="1">
        <v>43800</v>
      </c>
      <c r="F1" s="1">
        <v>43831</v>
      </c>
      <c r="G1" s="1">
        <v>43862</v>
      </c>
      <c r="H1" s="1">
        <v>43891</v>
      </c>
      <c r="I1" s="1">
        <v>43922</v>
      </c>
      <c r="J1" s="1">
        <v>43952</v>
      </c>
      <c r="K1" s="1">
        <v>43983</v>
      </c>
      <c r="L1" s="1">
        <v>44013</v>
      </c>
      <c r="M1" s="1">
        <v>44044</v>
      </c>
      <c r="N1" s="1">
        <v>44075</v>
      </c>
      <c r="O1" s="1">
        <v>44105</v>
      </c>
    </row>
    <row r="2" spans="1:18" x14ac:dyDescent="0.2">
      <c r="A2" s="2" t="s">
        <v>0</v>
      </c>
    </row>
    <row r="3" spans="1:18" x14ac:dyDescent="0.2">
      <c r="A3" t="s">
        <v>1</v>
      </c>
      <c r="B3" s="3">
        <v>1801.03</v>
      </c>
      <c r="C3" s="3"/>
      <c r="D3" s="3">
        <v>1486.04</v>
      </c>
      <c r="E3" s="3"/>
      <c r="F3" s="3">
        <v>1354.73</v>
      </c>
      <c r="G3" s="3"/>
      <c r="H3" s="3">
        <v>1663.9</v>
      </c>
      <c r="I3" s="3"/>
      <c r="J3" s="3">
        <v>917.72</v>
      </c>
      <c r="K3" s="3"/>
      <c r="L3" s="3">
        <v>1521.35</v>
      </c>
      <c r="M3" s="3"/>
      <c r="N3" s="3"/>
      <c r="O3" s="3"/>
    </row>
    <row r="4" spans="1:18" x14ac:dyDescent="0.2">
      <c r="A4" t="s">
        <v>2</v>
      </c>
      <c r="B4" s="3">
        <f>8.51+7.1</f>
        <v>15.61</v>
      </c>
      <c r="C4" s="3"/>
      <c r="D4" s="3">
        <f>7.1+9.41+193.9+0.78+0.67-0.97+0.03</f>
        <v>210.92</v>
      </c>
      <c r="E4" s="3">
        <f>0.67+9.41+9.41+0.67</f>
        <v>20.160000000000004</v>
      </c>
      <c r="F4" s="3">
        <f>5+4.55+0.39+1.62+9.41+2.42+1.65</f>
        <v>25.04</v>
      </c>
      <c r="G4" s="3">
        <f>1.63+7.38</f>
        <v>9.01</v>
      </c>
      <c r="H4" s="3">
        <f>3.97+1.78+1.29+1.64</f>
        <v>8.68</v>
      </c>
      <c r="I4" s="3"/>
      <c r="J4" s="3"/>
      <c r="K4" s="3"/>
      <c r="L4" s="3"/>
      <c r="M4" s="3"/>
      <c r="N4" s="3"/>
      <c r="O4" s="3"/>
    </row>
    <row r="5" spans="1:18" x14ac:dyDescent="0.2">
      <c r="A5" t="s">
        <v>3</v>
      </c>
      <c r="B5" s="3"/>
      <c r="C5" s="3">
        <v>0.3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s="2" customFormat="1" x14ac:dyDescent="0.2">
      <c r="A6" s="2" t="s">
        <v>4</v>
      </c>
      <c r="B6" s="4">
        <f t="shared" ref="B6:O6" si="0">SUM(B3:B5)</f>
        <v>1816.6399999999999</v>
      </c>
      <c r="C6" s="4">
        <f t="shared" si="0"/>
        <v>0.3</v>
      </c>
      <c r="D6" s="4">
        <f t="shared" si="0"/>
        <v>1696.96</v>
      </c>
      <c r="E6" s="4">
        <f t="shared" si="0"/>
        <v>20.160000000000004</v>
      </c>
      <c r="F6" s="4">
        <f t="shared" si="0"/>
        <v>1379.77</v>
      </c>
      <c r="G6" s="4">
        <f t="shared" si="0"/>
        <v>9.01</v>
      </c>
      <c r="H6" s="4">
        <f t="shared" si="0"/>
        <v>1672.5800000000002</v>
      </c>
      <c r="I6" s="4">
        <f t="shared" si="0"/>
        <v>0</v>
      </c>
      <c r="J6" s="4">
        <f t="shared" si="0"/>
        <v>917.72</v>
      </c>
      <c r="K6" s="4">
        <f t="shared" si="0"/>
        <v>0</v>
      </c>
      <c r="L6" s="4">
        <f t="shared" si="0"/>
        <v>1521.35</v>
      </c>
      <c r="M6" s="4">
        <f t="shared" si="0"/>
        <v>0</v>
      </c>
      <c r="N6" s="4">
        <f t="shared" si="0"/>
        <v>0</v>
      </c>
      <c r="O6" s="4">
        <f t="shared" si="0"/>
        <v>0</v>
      </c>
    </row>
    <row r="8" spans="1:18" x14ac:dyDescent="0.2">
      <c r="A8" s="2" t="s">
        <v>5</v>
      </c>
    </row>
    <row r="9" spans="1:18" x14ac:dyDescent="0.2">
      <c r="A9" t="s">
        <v>6</v>
      </c>
      <c r="B9" s="3">
        <f>25.92+542.99</f>
        <v>568.91</v>
      </c>
      <c r="C9" s="3">
        <f>8.06+542.99</f>
        <v>551.04999999999995</v>
      </c>
      <c r="D9" s="3">
        <v>542.99</v>
      </c>
      <c r="E9" s="3">
        <v>542.99</v>
      </c>
      <c r="F9" s="3">
        <v>542.99</v>
      </c>
      <c r="G9" s="3">
        <v>542.99</v>
      </c>
      <c r="H9" s="3">
        <v>542.99</v>
      </c>
      <c r="I9" s="3">
        <v>542.99</v>
      </c>
      <c r="J9" s="3">
        <v>542.99</v>
      </c>
      <c r="K9" s="3">
        <v>542.99</v>
      </c>
      <c r="L9" s="3">
        <v>542.99</v>
      </c>
      <c r="M9" s="3">
        <v>542.99</v>
      </c>
      <c r="N9" s="3"/>
      <c r="O9" s="3"/>
    </row>
    <row r="10" spans="1:18" x14ac:dyDescent="0.2">
      <c r="A10" t="s">
        <v>7</v>
      </c>
      <c r="B10" s="3">
        <f>156+156</f>
        <v>312</v>
      </c>
      <c r="C10" s="3">
        <v>156</v>
      </c>
      <c r="D10" s="3"/>
      <c r="E10" s="3">
        <f>156+156</f>
        <v>312</v>
      </c>
      <c r="F10" s="3">
        <v>156</v>
      </c>
      <c r="G10" s="3">
        <v>48</v>
      </c>
      <c r="H10" s="3">
        <v>168</v>
      </c>
      <c r="I10" s="3">
        <v>168</v>
      </c>
      <c r="J10" s="3">
        <v>168</v>
      </c>
      <c r="K10" s="3">
        <v>168</v>
      </c>
      <c r="L10" s="3">
        <v>168</v>
      </c>
      <c r="M10" s="3">
        <v>168</v>
      </c>
      <c r="N10" s="3"/>
      <c r="O10" s="3"/>
    </row>
    <row r="11" spans="1:18" x14ac:dyDescent="0.2">
      <c r="A11" t="s">
        <v>8</v>
      </c>
      <c r="B11" s="3">
        <v>25.28</v>
      </c>
      <c r="C11" s="3">
        <v>24.73</v>
      </c>
      <c r="D11" s="3">
        <f>24.23</f>
        <v>24.23</v>
      </c>
      <c r="E11" s="3">
        <v>23.62</v>
      </c>
      <c r="F11" s="3">
        <v>24.01</v>
      </c>
      <c r="G11" s="3">
        <v>23.98</v>
      </c>
      <c r="H11" s="3">
        <v>25.33</v>
      </c>
      <c r="I11" s="3">
        <v>25.06</v>
      </c>
      <c r="J11" s="3">
        <v>25.62</v>
      </c>
      <c r="K11" s="3">
        <v>24.99</v>
      </c>
      <c r="L11" s="3">
        <v>24.98</v>
      </c>
      <c r="M11" s="3">
        <v>23.89</v>
      </c>
      <c r="N11" s="3"/>
      <c r="O11" s="3"/>
    </row>
    <row r="12" spans="1:18" x14ac:dyDescent="0.2">
      <c r="A12" t="s">
        <v>9</v>
      </c>
      <c r="B12" s="3"/>
      <c r="C12" s="3"/>
      <c r="D12" s="3"/>
      <c r="E12" s="3">
        <v>120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8" x14ac:dyDescent="0.2">
      <c r="A13" t="s">
        <v>10</v>
      </c>
      <c r="B13" s="3">
        <v>9.99</v>
      </c>
      <c r="C13" s="3">
        <v>9.99</v>
      </c>
      <c r="D13" s="3">
        <v>9.99</v>
      </c>
      <c r="E13" s="3">
        <v>9.99</v>
      </c>
      <c r="F13" s="3">
        <v>9.99</v>
      </c>
      <c r="G13" s="3">
        <v>9.99</v>
      </c>
      <c r="H13" s="3">
        <v>9.99</v>
      </c>
      <c r="I13" s="3">
        <v>9.99</v>
      </c>
      <c r="J13" s="3">
        <v>9.99</v>
      </c>
      <c r="K13" s="3">
        <v>9.99</v>
      </c>
      <c r="L13" s="3">
        <v>9.99</v>
      </c>
      <c r="M13" s="3">
        <v>9.99</v>
      </c>
      <c r="N13" s="3"/>
      <c r="O13" s="3"/>
      <c r="R13" s="5"/>
    </row>
    <row r="14" spans="1:18" x14ac:dyDescent="0.2">
      <c r="A14" t="s">
        <v>11</v>
      </c>
      <c r="B14" s="3"/>
      <c r="C14" s="3"/>
      <c r="D14" s="3"/>
      <c r="E14" s="3"/>
      <c r="F14" s="3"/>
      <c r="G14" s="3"/>
      <c r="H14" s="3">
        <v>169.66</v>
      </c>
      <c r="I14" s="3"/>
      <c r="J14" s="3"/>
      <c r="K14" s="3"/>
      <c r="L14" s="3"/>
      <c r="M14" s="3"/>
      <c r="N14" s="3"/>
      <c r="O14" s="3"/>
    </row>
    <row r="15" spans="1:18" x14ac:dyDescent="0.2">
      <c r="A15" t="s">
        <v>12</v>
      </c>
      <c r="B15" s="3"/>
      <c r="C15" s="3"/>
      <c r="D15" s="3"/>
      <c r="E15" s="3"/>
      <c r="F15" s="3">
        <v>20</v>
      </c>
      <c r="G15" s="3">
        <v>320</v>
      </c>
      <c r="H15" s="3"/>
      <c r="I15" s="3"/>
      <c r="J15" s="3"/>
      <c r="K15" s="3"/>
      <c r="L15" s="3"/>
      <c r="M15" s="3"/>
      <c r="N15" s="3"/>
      <c r="O15" s="3"/>
    </row>
    <row r="16" spans="1:18" x14ac:dyDescent="0.2">
      <c r="A16" t="s">
        <v>3</v>
      </c>
      <c r="B16" s="3"/>
      <c r="C16" s="3"/>
      <c r="D16" s="3"/>
      <c r="E16" s="3"/>
      <c r="F16" s="3"/>
      <c r="G16" s="3"/>
      <c r="H16" s="3"/>
      <c r="I16" s="3">
        <v>14.39</v>
      </c>
      <c r="J16" s="3">
        <v>14.39</v>
      </c>
      <c r="K16" s="3">
        <f>3.24+10.84+76.78-(3*25.49)</f>
        <v>14.39</v>
      </c>
      <c r="L16" s="3">
        <f>5.11+14.39</f>
        <v>19.5</v>
      </c>
      <c r="M16" s="3">
        <f>28.78+93.91</f>
        <v>122.69</v>
      </c>
      <c r="N16" s="3"/>
      <c r="O16" s="3"/>
    </row>
    <row r="17" spans="1:15" s="2" customFormat="1" x14ac:dyDescent="0.2">
      <c r="A17" s="2" t="s">
        <v>4</v>
      </c>
      <c r="B17" s="4">
        <f t="shared" ref="B17:O17" si="1">SUM(B9:B16)</f>
        <v>916.18</v>
      </c>
      <c r="C17" s="4">
        <f t="shared" si="1"/>
        <v>741.77</v>
      </c>
      <c r="D17" s="4">
        <f t="shared" si="1"/>
        <v>577.21</v>
      </c>
      <c r="E17" s="4">
        <f t="shared" si="1"/>
        <v>1008.6</v>
      </c>
      <c r="F17" s="4">
        <f t="shared" si="1"/>
        <v>752.99</v>
      </c>
      <c r="G17" s="4">
        <f t="shared" si="1"/>
        <v>944.96</v>
      </c>
      <c r="H17" s="4">
        <f t="shared" si="1"/>
        <v>915.97</v>
      </c>
      <c r="I17" s="4">
        <f t="shared" si="1"/>
        <v>760.43</v>
      </c>
      <c r="J17" s="4">
        <f t="shared" si="1"/>
        <v>760.99</v>
      </c>
      <c r="K17" s="4">
        <f t="shared" si="1"/>
        <v>760.36</v>
      </c>
      <c r="L17" s="4">
        <f t="shared" si="1"/>
        <v>765.46</v>
      </c>
      <c r="M17" s="4">
        <f t="shared" si="1"/>
        <v>867.56</v>
      </c>
      <c r="N17" s="4">
        <f t="shared" si="1"/>
        <v>0</v>
      </c>
      <c r="O17" s="4">
        <f t="shared" si="1"/>
        <v>0</v>
      </c>
    </row>
    <row r="19" spans="1:15" x14ac:dyDescent="0.2">
      <c r="A19" s="2" t="s">
        <v>13</v>
      </c>
    </row>
    <row r="20" spans="1:15" x14ac:dyDescent="0.2">
      <c r="A20" t="s">
        <v>14</v>
      </c>
      <c r="B20" s="3">
        <v>875</v>
      </c>
      <c r="C20" s="3">
        <f t="shared" ref="C20:O20" si="2">B23</f>
        <v>875</v>
      </c>
      <c r="D20" s="3">
        <f t="shared" si="2"/>
        <v>875</v>
      </c>
      <c r="E20" s="3">
        <f t="shared" si="2"/>
        <v>875</v>
      </c>
      <c r="F20" s="3">
        <f t="shared" si="2"/>
        <v>875</v>
      </c>
      <c r="G20" s="3">
        <f t="shared" si="2"/>
        <v>875</v>
      </c>
      <c r="H20" s="3">
        <f t="shared" si="2"/>
        <v>875</v>
      </c>
      <c r="I20" s="3">
        <v>375</v>
      </c>
      <c r="J20" s="3">
        <f t="shared" si="2"/>
        <v>375</v>
      </c>
      <c r="K20" s="3">
        <f t="shared" si="2"/>
        <v>375</v>
      </c>
      <c r="L20" s="3">
        <f t="shared" si="2"/>
        <v>298.52999999999997</v>
      </c>
      <c r="M20" s="3">
        <f t="shared" si="2"/>
        <v>375</v>
      </c>
      <c r="N20" s="3">
        <f t="shared" si="2"/>
        <v>375</v>
      </c>
      <c r="O20" s="3">
        <f t="shared" si="2"/>
        <v>375</v>
      </c>
    </row>
    <row r="21" spans="1:15" x14ac:dyDescent="0.2">
      <c r="A21" t="s">
        <v>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>
        <f>3*25.49</f>
        <v>76.47</v>
      </c>
      <c r="M21" s="3"/>
      <c r="N21" s="3"/>
      <c r="O21" s="3"/>
    </row>
    <row r="22" spans="1:15" x14ac:dyDescent="0.2">
      <c r="A22" t="s">
        <v>15</v>
      </c>
      <c r="B22" s="3"/>
      <c r="C22" s="3"/>
      <c r="D22" s="3"/>
      <c r="E22" s="3"/>
      <c r="F22" s="3"/>
      <c r="G22" s="3"/>
      <c r="H22" s="3"/>
      <c r="I22" s="3"/>
      <c r="J22" s="3"/>
      <c r="K22" s="3">
        <f>3*25.49</f>
        <v>76.47</v>
      </c>
      <c r="L22" s="3"/>
      <c r="M22" s="3"/>
      <c r="N22" s="3"/>
      <c r="O22" s="3"/>
    </row>
    <row r="23" spans="1:15" s="2" customFormat="1" x14ac:dyDescent="0.2">
      <c r="A23" s="2" t="s">
        <v>16</v>
      </c>
      <c r="B23" s="4">
        <f t="shared" ref="B23:O23" si="3">B20+B21-B22</f>
        <v>875</v>
      </c>
      <c r="C23" s="4">
        <f t="shared" si="3"/>
        <v>875</v>
      </c>
      <c r="D23" s="4">
        <f t="shared" si="3"/>
        <v>875</v>
      </c>
      <c r="E23" s="4">
        <f t="shared" si="3"/>
        <v>875</v>
      </c>
      <c r="F23" s="4">
        <f t="shared" si="3"/>
        <v>875</v>
      </c>
      <c r="G23" s="4">
        <f t="shared" si="3"/>
        <v>875</v>
      </c>
      <c r="H23" s="4">
        <f t="shared" si="3"/>
        <v>875</v>
      </c>
      <c r="I23" s="4">
        <f t="shared" si="3"/>
        <v>375</v>
      </c>
      <c r="J23" s="4">
        <f t="shared" si="3"/>
        <v>375</v>
      </c>
      <c r="K23" s="4">
        <f t="shared" si="3"/>
        <v>298.52999999999997</v>
      </c>
      <c r="L23" s="4">
        <f t="shared" si="3"/>
        <v>375</v>
      </c>
      <c r="M23" s="4">
        <f t="shared" si="3"/>
        <v>375</v>
      </c>
      <c r="N23" s="4">
        <f t="shared" si="3"/>
        <v>375</v>
      </c>
      <c r="O23" s="4">
        <f t="shared" si="3"/>
        <v>375</v>
      </c>
    </row>
    <row r="25" spans="1:15" x14ac:dyDescent="0.2">
      <c r="A25" s="2" t="s">
        <v>17</v>
      </c>
    </row>
    <row r="26" spans="1:15" x14ac:dyDescent="0.2">
      <c r="A26" t="s">
        <v>14</v>
      </c>
      <c r="B26" s="3">
        <v>1629.97</v>
      </c>
      <c r="C26" s="3">
        <f t="shared" ref="C26:O26" si="4">B29</f>
        <v>2530.4299999999998</v>
      </c>
      <c r="D26" s="3">
        <f t="shared" si="4"/>
        <v>1788.96</v>
      </c>
      <c r="E26" s="3">
        <f t="shared" si="4"/>
        <v>2908.71</v>
      </c>
      <c r="F26" s="3">
        <f t="shared" si="4"/>
        <v>1920.27</v>
      </c>
      <c r="G26" s="3">
        <f t="shared" si="4"/>
        <v>2547.0500000000002</v>
      </c>
      <c r="H26" s="3">
        <f t="shared" si="4"/>
        <v>1611.1000000000004</v>
      </c>
      <c r="I26" s="3">
        <f t="shared" si="4"/>
        <v>2367.71</v>
      </c>
      <c r="J26" s="3">
        <f t="shared" si="4"/>
        <v>1607.2800000000002</v>
      </c>
      <c r="K26" s="3">
        <f t="shared" si="4"/>
        <v>1764.01</v>
      </c>
      <c r="L26" s="3">
        <f t="shared" si="4"/>
        <v>1003.65</v>
      </c>
      <c r="M26" s="3">
        <f t="shared" si="4"/>
        <v>1759.54</v>
      </c>
      <c r="N26" s="3">
        <f t="shared" si="4"/>
        <v>891.98</v>
      </c>
      <c r="O26" s="3">
        <f t="shared" si="4"/>
        <v>891.98</v>
      </c>
    </row>
    <row r="27" spans="1:15" x14ac:dyDescent="0.2">
      <c r="A27" t="s">
        <v>0</v>
      </c>
      <c r="B27" s="3">
        <f>B6+B21</f>
        <v>1816.6399999999999</v>
      </c>
      <c r="C27" s="3">
        <f t="shared" ref="C27:O27" si="5">C6</f>
        <v>0.3</v>
      </c>
      <c r="D27" s="3">
        <f t="shared" si="5"/>
        <v>1696.96</v>
      </c>
      <c r="E27" s="3">
        <f t="shared" si="5"/>
        <v>20.160000000000004</v>
      </c>
      <c r="F27" s="3">
        <f t="shared" si="5"/>
        <v>1379.77</v>
      </c>
      <c r="G27" s="3">
        <f t="shared" si="5"/>
        <v>9.01</v>
      </c>
      <c r="H27" s="3">
        <f t="shared" si="5"/>
        <v>1672.5800000000002</v>
      </c>
      <c r="I27" s="3">
        <f t="shared" si="5"/>
        <v>0</v>
      </c>
      <c r="J27" s="3">
        <f t="shared" si="5"/>
        <v>917.72</v>
      </c>
      <c r="K27" s="3">
        <f t="shared" si="5"/>
        <v>0</v>
      </c>
      <c r="L27" s="3">
        <f t="shared" si="5"/>
        <v>1521.35</v>
      </c>
      <c r="M27" s="3">
        <f t="shared" si="5"/>
        <v>0</v>
      </c>
      <c r="N27" s="3">
        <f t="shared" si="5"/>
        <v>0</v>
      </c>
      <c r="O27" s="3">
        <f t="shared" si="5"/>
        <v>0</v>
      </c>
    </row>
    <row r="28" spans="1:15" x14ac:dyDescent="0.2">
      <c r="A28" t="s">
        <v>5</v>
      </c>
      <c r="B28" s="3">
        <f>B17+B22</f>
        <v>916.18</v>
      </c>
      <c r="C28" s="3">
        <f t="shared" ref="C28:O28" si="6">C17+C22</f>
        <v>741.77</v>
      </c>
      <c r="D28" s="3">
        <f t="shared" si="6"/>
        <v>577.21</v>
      </c>
      <c r="E28" s="3">
        <f t="shared" si="6"/>
        <v>1008.6</v>
      </c>
      <c r="F28" s="3">
        <f t="shared" si="6"/>
        <v>752.99</v>
      </c>
      <c r="G28" s="3">
        <f t="shared" si="6"/>
        <v>944.96</v>
      </c>
      <c r="H28" s="3">
        <f t="shared" si="6"/>
        <v>915.97</v>
      </c>
      <c r="I28" s="3">
        <f t="shared" si="6"/>
        <v>760.43</v>
      </c>
      <c r="J28" s="3">
        <f t="shared" si="6"/>
        <v>760.99</v>
      </c>
      <c r="K28" s="3">
        <f>K17</f>
        <v>760.36</v>
      </c>
      <c r="L28" s="3">
        <f t="shared" si="6"/>
        <v>765.46</v>
      </c>
      <c r="M28" s="3">
        <f t="shared" si="6"/>
        <v>867.56</v>
      </c>
      <c r="N28" s="3">
        <f t="shared" si="6"/>
        <v>0</v>
      </c>
      <c r="O28" s="3">
        <f t="shared" si="6"/>
        <v>0</v>
      </c>
    </row>
    <row r="29" spans="1:15" x14ac:dyDescent="0.2">
      <c r="A29" t="s">
        <v>16</v>
      </c>
      <c r="B29" s="3">
        <f t="shared" ref="B29" si="7">B26+B27-B28</f>
        <v>2530.4299999999998</v>
      </c>
      <c r="C29" s="3">
        <f t="shared" ref="C29" si="8">C26+C27-C28</f>
        <v>1788.96</v>
      </c>
      <c r="D29" s="3">
        <f t="shared" ref="D29" si="9">D26+D27-D28</f>
        <v>2908.71</v>
      </c>
      <c r="E29" s="3">
        <f t="shared" ref="E29" si="10">E26+E27-E28</f>
        <v>1920.27</v>
      </c>
      <c r="F29" s="3">
        <f t="shared" ref="F29" si="11">F26+F27-F28</f>
        <v>2547.0500000000002</v>
      </c>
      <c r="G29" s="3">
        <f t="shared" ref="G29" si="12">G26+G27-G28</f>
        <v>1611.1000000000004</v>
      </c>
      <c r="H29" s="3">
        <f t="shared" ref="H29" si="13">H26+H27-H28</f>
        <v>2367.71</v>
      </c>
      <c r="I29" s="3">
        <f t="shared" ref="I29" si="14">I26+I27-I28</f>
        <v>1607.2800000000002</v>
      </c>
      <c r="J29" s="3">
        <f t="shared" ref="J29" si="15">J26+J27-J28</f>
        <v>1764.01</v>
      </c>
      <c r="K29" s="3">
        <f t="shared" ref="K29" si="16">K26+K27-K28</f>
        <v>1003.65</v>
      </c>
      <c r="L29" s="3">
        <f t="shared" ref="L29" si="17">L26+L27-L28</f>
        <v>1759.54</v>
      </c>
      <c r="M29" s="3">
        <f t="shared" ref="M29" si="18">M26+M27-M28</f>
        <v>891.98</v>
      </c>
      <c r="N29" s="3">
        <f t="shared" ref="N29" si="19">N26+N27-N28</f>
        <v>891.98</v>
      </c>
      <c r="O29" s="3">
        <f t="shared" ref="O29" si="20">O26+O27-O28</f>
        <v>891.98</v>
      </c>
    </row>
    <row r="30" spans="1:15" x14ac:dyDescent="0.2">
      <c r="A30" t="s">
        <v>21</v>
      </c>
      <c r="B30" s="3">
        <f>B29-B33-B35</f>
        <v>1155.4299999999998</v>
      </c>
      <c r="C30" s="3">
        <f t="shared" ref="C30:O30" si="21">C29-C33-C35</f>
        <v>413.96000000000004</v>
      </c>
      <c r="D30" s="3">
        <f t="shared" si="21"/>
        <v>1533.71</v>
      </c>
      <c r="E30" s="3">
        <f t="shared" si="21"/>
        <v>545.27</v>
      </c>
      <c r="F30" s="3">
        <f t="shared" si="21"/>
        <v>1172.0500000000002</v>
      </c>
      <c r="G30" s="3">
        <f t="shared" si="21"/>
        <v>236.10000000000036</v>
      </c>
      <c r="H30" s="3">
        <f t="shared" si="21"/>
        <v>992.71</v>
      </c>
      <c r="I30" s="3">
        <f t="shared" si="21"/>
        <v>732.2800000000002</v>
      </c>
      <c r="J30" s="3">
        <f t="shared" si="21"/>
        <v>889.01</v>
      </c>
      <c r="K30" s="3">
        <f t="shared" si="21"/>
        <v>205.12</v>
      </c>
      <c r="L30" s="3">
        <f t="shared" si="21"/>
        <v>884.54</v>
      </c>
      <c r="M30" s="3">
        <f t="shared" si="21"/>
        <v>16.980000000000018</v>
      </c>
      <c r="N30" s="3">
        <f t="shared" si="21"/>
        <v>16.980000000000018</v>
      </c>
      <c r="O30" s="3">
        <f t="shared" si="21"/>
        <v>16.980000000000018</v>
      </c>
    </row>
    <row r="32" spans="1:15" x14ac:dyDescent="0.2">
      <c r="A32" s="2" t="s">
        <v>18</v>
      </c>
    </row>
    <row r="33" spans="1:15" x14ac:dyDescent="0.2">
      <c r="A33" t="s">
        <v>19</v>
      </c>
      <c r="B33" s="3">
        <v>500</v>
      </c>
      <c r="C33" s="3">
        <v>500</v>
      </c>
      <c r="D33" s="3">
        <v>500</v>
      </c>
      <c r="E33" s="3">
        <v>500</v>
      </c>
      <c r="F33" s="3">
        <v>500</v>
      </c>
      <c r="G33" s="3">
        <v>500</v>
      </c>
      <c r="H33" s="3">
        <v>500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  <c r="O33" s="3">
        <v>500</v>
      </c>
    </row>
    <row r="34" spans="1:15" x14ac:dyDescent="0.2">
      <c r="A34" t="s">
        <v>1</v>
      </c>
      <c r="B34" s="3">
        <v>1900</v>
      </c>
      <c r="C34" s="3">
        <v>1900</v>
      </c>
      <c r="D34" s="3">
        <v>1900</v>
      </c>
      <c r="E34" s="3">
        <v>1900</v>
      </c>
      <c r="F34" s="3">
        <v>1900</v>
      </c>
      <c r="G34" s="3">
        <v>1900</v>
      </c>
      <c r="H34" s="3">
        <v>1900</v>
      </c>
      <c r="I34" s="3">
        <v>1650</v>
      </c>
      <c r="J34" s="3">
        <v>1650</v>
      </c>
      <c r="K34" s="3">
        <v>1650</v>
      </c>
      <c r="L34" s="3">
        <v>1650</v>
      </c>
      <c r="M34" s="3">
        <v>1650</v>
      </c>
      <c r="N34" s="3">
        <v>1650</v>
      </c>
      <c r="O34" s="3">
        <v>1650</v>
      </c>
    </row>
    <row r="35" spans="1:15" x14ac:dyDescent="0.2">
      <c r="A35" t="s">
        <v>13</v>
      </c>
      <c r="B35" s="3">
        <f>B23</f>
        <v>875</v>
      </c>
      <c r="C35" s="3">
        <f>C23</f>
        <v>875</v>
      </c>
      <c r="D35" s="3">
        <f t="shared" ref="D35:O35" si="22">D23</f>
        <v>875</v>
      </c>
      <c r="E35" s="3">
        <f t="shared" si="22"/>
        <v>875</v>
      </c>
      <c r="F35" s="3">
        <f t="shared" si="22"/>
        <v>875</v>
      </c>
      <c r="G35" s="3">
        <f t="shared" si="22"/>
        <v>875</v>
      </c>
      <c r="H35" s="3">
        <f t="shared" si="22"/>
        <v>875</v>
      </c>
      <c r="I35" s="3">
        <v>375</v>
      </c>
      <c r="J35" s="3">
        <f t="shared" si="22"/>
        <v>375</v>
      </c>
      <c r="K35" s="3">
        <f t="shared" si="22"/>
        <v>298.52999999999997</v>
      </c>
      <c r="L35" s="3">
        <f t="shared" si="22"/>
        <v>375</v>
      </c>
      <c r="M35" s="3">
        <f t="shared" si="22"/>
        <v>375</v>
      </c>
      <c r="N35" s="3">
        <f t="shared" si="22"/>
        <v>375</v>
      </c>
      <c r="O35" s="3">
        <f t="shared" si="22"/>
        <v>375</v>
      </c>
    </row>
    <row r="36" spans="1:15" s="2" customFormat="1" x14ac:dyDescent="0.2">
      <c r="A36" s="2" t="s">
        <v>20</v>
      </c>
      <c r="B36" s="4"/>
      <c r="C36" s="4">
        <f>C34+C33+C35-C29</f>
        <v>1486.04</v>
      </c>
      <c r="D36" s="4"/>
      <c r="E36" s="4">
        <f>E34+E33+E35-E29</f>
        <v>1354.73</v>
      </c>
      <c r="F36" s="4"/>
      <c r="G36" s="4">
        <f>G34+G33+G35-G29</f>
        <v>1663.8999999999996</v>
      </c>
      <c r="H36" s="4"/>
      <c r="I36" s="4">
        <f>I34+I33+I35-I29</f>
        <v>917.7199999999998</v>
      </c>
      <c r="J36" s="4"/>
      <c r="K36" s="4">
        <f>K34+K33+K35-K29</f>
        <v>1444.8799999999997</v>
      </c>
      <c r="L36" s="4"/>
      <c r="M36" s="4">
        <f>M34+M33+M35-M29</f>
        <v>1633.02</v>
      </c>
      <c r="N36" s="4"/>
      <c r="O36" s="4">
        <f>O34+O33+O35-O29</f>
        <v>1633.02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Jolly</dc:creator>
  <dc:description/>
  <cp:lastModifiedBy>Neil Pirie</cp:lastModifiedBy>
  <cp:revision>1</cp:revision>
  <dcterms:created xsi:type="dcterms:W3CDTF">2019-10-28T22:16:09Z</dcterms:created>
  <dcterms:modified xsi:type="dcterms:W3CDTF">2020-09-12T12:52:47Z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